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y\ZABYTKI\RZADOWY PROGRAM OCHRONY ZABYTKOW\3. DWÓR BISKUPÓW\postepowanie zakupowe dok\Postępowanie dokumenty ostateczne\"/>
    </mc:Choice>
  </mc:AlternateContent>
  <xr:revisionPtr revIDLastSave="0" documentId="13_ncr:1_{75D7F726-AC3F-4E4F-92C7-1405E937E4DF}" xr6:coauthVersionLast="47" xr6:coauthVersionMax="47" xr10:uidLastSave="{00000000-0000-0000-0000-000000000000}"/>
  <bookViews>
    <workbookView xWindow="7905" yWindow="90" windowWidth="20865" windowHeight="15225" xr2:uid="{00000000-000D-0000-FFFF-FFFF00000000}"/>
  </bookViews>
  <sheets>
    <sheet name="Pszczew Inwestorski" sheetId="5" r:id="rId1"/>
  </sheets>
  <externalReferences>
    <externalReference r:id="rId2"/>
  </externalReferences>
  <definedNames>
    <definedName name="kurs">'[1]BTB134-1TF-W1'!$I$4</definedName>
    <definedName name="_xlnm.Print_Area" localSheetId="0">'Pszczew Inwestorski'!$A$1:$F$83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1" i="5" l="1"/>
  <c r="F82" i="5"/>
  <c r="F83" i="5"/>
  <c r="F80" i="5"/>
  <c r="F79" i="5"/>
  <c r="F78" i="5"/>
  <c r="F77" i="5"/>
  <c r="F74" i="5"/>
  <c r="F73" i="5"/>
  <c r="F72" i="5"/>
  <c r="F71" i="5"/>
  <c r="F69" i="5"/>
  <c r="F68" i="5" s="1"/>
  <c r="F65" i="5"/>
  <c r="F66" i="5"/>
  <c r="F57" i="5"/>
  <c r="F58" i="5"/>
  <c r="F42" i="5"/>
  <c r="F44" i="5"/>
  <c r="F47" i="5"/>
  <c r="F64" i="5"/>
  <c r="F60" i="5"/>
  <c r="F76" i="5" l="1"/>
  <c r="F75" i="5" s="1"/>
  <c r="F70" i="5"/>
  <c r="F67" i="5" s="1"/>
  <c r="F59" i="5"/>
  <c r="F55" i="5"/>
  <c r="F62" i="5"/>
  <c r="F61" i="5"/>
  <c r="F63" i="5"/>
  <c r="D52" i="5"/>
  <c r="F49" i="5"/>
  <c r="F48" i="5"/>
  <c r="F45" i="5"/>
  <c r="F41" i="5"/>
  <c r="F38" i="5"/>
  <c r="F39" i="5"/>
  <c r="D37" i="5"/>
  <c r="D36" i="5"/>
  <c r="F35" i="5"/>
  <c r="F34" i="5"/>
  <c r="D31" i="5"/>
  <c r="F31" i="5" s="1"/>
  <c r="D30" i="5"/>
  <c r="F30" i="5" s="1"/>
  <c r="D29" i="5"/>
  <c r="F24" i="5"/>
  <c r="D21" i="5"/>
  <c r="D19" i="5"/>
  <c r="D18" i="5"/>
  <c r="F18" i="5" s="1"/>
  <c r="B17" i="5"/>
  <c r="B32" i="5" s="1"/>
  <c r="D16" i="5"/>
  <c r="D15" i="5"/>
  <c r="F56" i="5" l="1"/>
  <c r="F54" i="5"/>
  <c r="F43" i="5"/>
  <c r="F32" i="5"/>
  <c r="F37" i="5"/>
  <c r="F17" i="5"/>
  <c r="F21" i="5"/>
  <c r="F13" i="5"/>
  <c r="B25" i="5"/>
  <c r="B34" i="5" s="1"/>
  <c r="F16" i="5"/>
  <c r="F50" i="5"/>
  <c r="F29" i="5"/>
  <c r="F15" i="5"/>
  <c r="F27" i="5"/>
  <c r="F12" i="5"/>
  <c r="F33" i="5"/>
  <c r="F28" i="5"/>
  <c r="F52" i="5"/>
  <c r="F14" i="5"/>
  <c r="F19" i="5"/>
  <c r="F25" i="5"/>
  <c r="F11" i="5"/>
  <c r="F22" i="5"/>
  <c r="B38" i="5"/>
  <c r="F36" i="5"/>
  <c r="F51" i="5"/>
  <c r="F40" i="5"/>
  <c r="D23" i="5"/>
  <c r="F23" i="5" s="1"/>
  <c r="F20" i="5"/>
  <c r="F53" i="5" l="1"/>
  <c r="F46" i="5"/>
  <c r="F10" i="5"/>
  <c r="F26" i="5"/>
  <c r="F9" i="5" l="1"/>
</calcChain>
</file>

<file path=xl/sharedStrings.xml><?xml version="1.0" encoding="utf-8"?>
<sst xmlns="http://schemas.openxmlformats.org/spreadsheetml/2006/main" count="213" uniqueCount="151">
  <si>
    <t>Lp.</t>
  </si>
  <si>
    <t>Opis</t>
  </si>
  <si>
    <t>Jedn.przedm.</t>
  </si>
  <si>
    <t>Przedmiar</t>
  </si>
  <si>
    <t>Cena jedn.</t>
  </si>
  <si>
    <t>Wartość</t>
  </si>
  <si>
    <t>1.1</t>
  </si>
  <si>
    <t>m2</t>
  </si>
  <si>
    <t>m3</t>
  </si>
  <si>
    <t>kpl</t>
  </si>
  <si>
    <t>Wykopy oraz przekopy wykonywane na odkład koparkami przedsiębiernymi o poj.łyżki 0.25 m3, kat.gruntu I-II</t>
  </si>
  <si>
    <t>Podkłady betonowe C8/10 na podłożu gruntowym</t>
  </si>
  <si>
    <t>1.1.1</t>
  </si>
  <si>
    <t>1.1.2</t>
  </si>
  <si>
    <t>2.1</t>
  </si>
  <si>
    <t>mb</t>
  </si>
  <si>
    <t>kg</t>
  </si>
  <si>
    <t xml:space="preserve">Zbrojenie konstrukcji żelbetowych elementów budynków i budowli </t>
  </si>
  <si>
    <t xml:space="preserve">Fundamenty - cześć piwniczna </t>
  </si>
  <si>
    <t>Ściany żelbetowe części piwnicznej gr 24 cm</t>
  </si>
  <si>
    <t xml:space="preserve">Izolacja termiczna ścian fundamentoowych xps 300 kpa 20 cm </t>
  </si>
  <si>
    <t>Folia kubełkowa</t>
  </si>
  <si>
    <t>Wywóz nadmiaru ziemi do 5 km</t>
  </si>
  <si>
    <t>Wykonanie stropu monolitycznego nad piwnicą gr 16</t>
  </si>
  <si>
    <t xml:space="preserve">Trzpienie żelbetowe </t>
  </si>
  <si>
    <t xml:space="preserve">Podciągi żelbetowe </t>
  </si>
  <si>
    <t xml:space="preserve">m3 </t>
  </si>
  <si>
    <t>Elementy konstrukcyjne nadziemia</t>
  </si>
  <si>
    <t>Wykonanie stropu monolitycznego nad parterem</t>
  </si>
  <si>
    <t>Wypełnienie dylatacji pomiedzy budynkami</t>
  </si>
  <si>
    <t>Belka obwodowa</t>
  </si>
  <si>
    <t>2.1.1</t>
  </si>
  <si>
    <t xml:space="preserve">Elementy pokrycia dachu </t>
  </si>
  <si>
    <t xml:space="preserve">Wykonanie i montaż konstrukcji dachu </t>
  </si>
  <si>
    <t>1.1.3</t>
  </si>
  <si>
    <t>1.1.4</t>
  </si>
  <si>
    <t>1.1.5</t>
  </si>
  <si>
    <t>1.1.6</t>
  </si>
  <si>
    <t>1.1.7</t>
  </si>
  <si>
    <t xml:space="preserve">Dostawa łat suszonych </t>
  </si>
  <si>
    <t xml:space="preserve">Wypełanienie dylatacji przy belce obwodowej </t>
  </si>
  <si>
    <t>3.1</t>
  </si>
  <si>
    <t>3.1.1</t>
  </si>
  <si>
    <t>3.2</t>
  </si>
  <si>
    <t>3.2.1</t>
  </si>
  <si>
    <t>3.2.2</t>
  </si>
  <si>
    <t>3.2.3</t>
  </si>
  <si>
    <t>3.2.4</t>
  </si>
  <si>
    <t>Fundmenty żelbetowe</t>
  </si>
  <si>
    <t xml:space="preserve">Ściany wew. gr 24 cm murowane </t>
  </si>
  <si>
    <t xml:space="preserve">Ściany wew. gr 18 cm murowane </t>
  </si>
  <si>
    <t>Obsypanie budynku wraz z zagęszczeniem gruntem rodzimym</t>
  </si>
  <si>
    <t xml:space="preserve">Wieńce żelbetowe </t>
  </si>
  <si>
    <t>Rozbiórki i przekucia</t>
  </si>
  <si>
    <t>kpl.</t>
  </si>
  <si>
    <t xml:space="preserve">Dostawa  drewna </t>
  </si>
  <si>
    <t>Montaż wieźby</t>
  </si>
  <si>
    <t>Wykonanie i montaż pokrycia dachu</t>
  </si>
  <si>
    <t>Wykonanie i montaż termoizolacji</t>
  </si>
  <si>
    <t>Kosztorys - odbudowa oficyny prawe skrzydło</t>
  </si>
  <si>
    <t xml:space="preserve">Ściany wew. gr 12 cm murowane </t>
  </si>
  <si>
    <t>Instalacja elektryczna</t>
  </si>
  <si>
    <t>Instalacja sanitarna</t>
  </si>
  <si>
    <t>Tynki wewnętrzne</t>
  </si>
  <si>
    <t>Tynki zewnętrzne</t>
  </si>
  <si>
    <t>Stolrka okienna i drzwiowa</t>
  </si>
  <si>
    <t>Podłogi i posadzki</t>
  </si>
  <si>
    <t>Kosztorys - Remont dachu</t>
  </si>
  <si>
    <t xml:space="preserve">Ekspertyza mykologiczna </t>
  </si>
  <si>
    <t>Remont dachu</t>
  </si>
  <si>
    <t>Wykonanie i montaż pokrycia dachówką ceramiczną</t>
  </si>
  <si>
    <t>Wymiana elementów konstrukcyjnych</t>
  </si>
  <si>
    <t>Zabezpieczenie istniejącej konstrukcji preparatami grzybobójczymi i ochrony przeciwpożarowej</t>
  </si>
  <si>
    <t>Dostawa  drewna</t>
  </si>
  <si>
    <t>Montaż membrany dachowej</t>
  </si>
  <si>
    <t>Wykonanie obróbek blacharskich</t>
  </si>
  <si>
    <t>Przemurowanie kominów</t>
  </si>
  <si>
    <t>Wymiana rynien dachowych i rur spustowych</t>
  </si>
  <si>
    <t>Montaż instalacji odgromowej</t>
  </si>
  <si>
    <t>Kosztorys - prace hydroizolacyjne</t>
  </si>
  <si>
    <t>Ekspertyza rzeczoznawcy</t>
  </si>
  <si>
    <t>4.1</t>
  </si>
  <si>
    <t>4.1.1</t>
  </si>
  <si>
    <t>Zabezpieczenie ścian piwnic iniekcją hydrokrystaliczną</t>
  </si>
  <si>
    <t xml:space="preserve">Izolacja ścian piwnicznych </t>
  </si>
  <si>
    <t>Kosztorys - wymiana drewnianych belek stropowych</t>
  </si>
  <si>
    <t>Prace hydroizolacyjne</t>
  </si>
  <si>
    <t>Wymiana belek stropowych</t>
  </si>
  <si>
    <t>Postęplowanie istniejących stropów</t>
  </si>
  <si>
    <t>Rozbiórka istniejących podłóg drewnianych, polepy glinianiej, ślepego sufitu</t>
  </si>
  <si>
    <t>Dostawa drewna</t>
  </si>
  <si>
    <t>Montaż nowych belek stropowych drewnianiych</t>
  </si>
  <si>
    <t>Zabezpieczenie drewna preparatami grzybobójczymi i przeciwpożarowycmi</t>
  </si>
  <si>
    <t>kol</t>
  </si>
  <si>
    <t>Wykucie gniazd i wyjęcie belek z utulizaca</t>
  </si>
  <si>
    <t>Odtworzenie podłóg i sufitów</t>
  </si>
  <si>
    <t>Kosztorys ofertowy dla zadania "Rozbudowa, przebudowa i odbudowa budynku mieszkalnego wielorodzinnego wraz ze zmianą sposobu użytkowania na budynek usługowy z funkcjami rehabilitacji, Pszczew "</t>
  </si>
  <si>
    <t>RZĄDOWY PROGRAM ODBUDOWY ZABYTKÓW</t>
  </si>
  <si>
    <t>Załącznik nr 6 do zapytania ofertowego– przedmiar prac</t>
  </si>
  <si>
    <t>1.1.8</t>
  </si>
  <si>
    <t>1.1.9</t>
  </si>
  <si>
    <t>1.1.10</t>
  </si>
  <si>
    <t>1.1.11</t>
  </si>
  <si>
    <t>1.1.12</t>
  </si>
  <si>
    <t>1.1.13</t>
  </si>
  <si>
    <t>1.1.14</t>
  </si>
  <si>
    <t>1.1.15</t>
  </si>
  <si>
    <t>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</si>
  <si>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</si>
  <si>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</si>
  <si>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</si>
  <si>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</si>
  <si>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</si>
  <si>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</si>
  <si>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</si>
  <si>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</si>
  <si>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</si>
  <si>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</si>
  <si>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</si>
  <si>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</si>
  <si>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</si>
  <si>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</si>
  <si>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</si>
  <si>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1.2.16</t>
  </si>
  <si>
    <t>1.2.17</t>
  </si>
  <si>
    <t>1.2.18</t>
  </si>
  <si>
    <t>1.2.19</t>
  </si>
  <si>
    <t>1.3</t>
  </si>
  <si>
    <t>1.3.1</t>
  </si>
  <si>
    <t>1.3.2</t>
  </si>
  <si>
    <t>1.3.3</t>
  </si>
  <si>
    <t>1.3.4</t>
  </si>
  <si>
    <t>1.3.5</t>
  </si>
  <si>
    <t>1.3.6</t>
  </si>
  <si>
    <t>2.2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</si>
  <si>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</si>
  <si>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</si>
  <si>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</si>
  <si>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</si>
  <si>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</si>
  <si>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</si>
  <si>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</si>
  <si>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</si>
  <si>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</si>
  <si>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</si>
  <si>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4.1.2</t>
  </si>
  <si>
    <t>4.1.3</t>
  </si>
  <si>
    <t>4.1.4</t>
  </si>
  <si>
    <t>4.1.5</t>
  </si>
  <si>
    <t>4.1.6</t>
  </si>
  <si>
    <t>4.1.7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</si>
</sst>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1">
    <font>
      <sz val="10"/>
      <color theme="1"/>
      <name val="Liberation Sans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Liberation Sans"/>
      <charset val="238"/>
    </font>
    <font>
      <b/>
      <sz val="10"/>
      <color theme="1"/>
      <name val="Liberation Sans"/>
      <charset val="238"/>
    </font>
    <font>
      <b/>
      <sz val="10"/>
      <color rgb="FFFFFFFF"/>
      <name val="Liberation Sans"/>
      <charset val="238"/>
    </font>
    <font>
      <sz val="10"/>
      <color rgb="FFCC0000"/>
      <name val="Liberation Sans"/>
      <charset val="238"/>
    </font>
    <font>
      <i/>
      <sz val="10"/>
      <color rgb="FF808080"/>
      <name val="Liberation Sans"/>
      <charset val="238"/>
    </font>
    <font>
      <sz val="10"/>
      <color rgb="FF006600"/>
      <name val="Liberation Sans"/>
      <charset val="238"/>
    </font>
    <font>
      <b/>
      <sz val="24"/>
      <color rgb="FF000000"/>
      <name val="Liberation Sans"/>
      <charset val="238"/>
    </font>
    <font>
      <b/>
      <sz val="18"/>
      <color rgb="FF000000"/>
      <name val="Liberation Sans"/>
      <charset val="238"/>
    </font>
    <font>
      <b/>
      <sz val="12"/>
      <color rgb="FF000000"/>
      <name val="Liberation Sans"/>
      <charset val="238"/>
    </font>
    <font>
      <u/>
      <sz val="10"/>
      <color rgb="FF0000EE"/>
      <name val="Liberation Sans"/>
      <charset val="238"/>
    </font>
    <font>
      <sz val="10"/>
      <color rgb="FF996600"/>
      <name val="Liberation Sans"/>
      <charset val="238"/>
    </font>
    <font>
      <sz val="10"/>
      <color rgb="FF333333"/>
      <name val="Liberation Sans"/>
      <charset val="238"/>
    </font>
    <font>
      <b/>
      <i/>
      <u/>
      <sz val="10"/>
      <color theme="1"/>
      <name val="Liberation Sans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color theme="1"/>
      <name val="Liberation Sans"/>
      <charset val="238"/>
    </font>
    <font>
      <sz val="8"/>
      <name val="Liberation Sans"/>
      <charset val="238"/>
    </font>
    <font>
      <b/>
      <sz val="12"/>
      <color theme="1"/>
      <name val="Liberation Sans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3">
    <xf numFmtId="0" fontId="0" fillId="0" borderId="0"/>
    <xf numFmtId="44" fontId="2" fillId="0" borderId="0" applyFont="0" applyFill="0" applyBorder="0" applyAlignment="0" applyProtection="0"/>
    <xf numFmtId="0" fontId="4" fillId="0" borderId="0"/>
    <xf numFmtId="0" fontId="5" fillId="2" borderId="0"/>
    <xf numFmtId="0" fontId="5" fillId="3" borderId="0"/>
    <xf numFmtId="0" fontId="4" fillId="4" borderId="0"/>
    <xf numFmtId="0" fontId="6" fillId="5" borderId="0"/>
    <xf numFmtId="0" fontId="5" fillId="6" borderId="0"/>
    <xf numFmtId="0" fontId="7" fillId="0" borderId="0"/>
    <xf numFmtId="0" fontId="8" fillId="7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8" borderId="0"/>
    <xf numFmtId="0" fontId="14" fillId="8" borderId="1"/>
    <xf numFmtId="0" fontId="15" fillId="0" borderId="0"/>
    <xf numFmtId="0" fontId="3" fillId="0" borderId="0"/>
    <xf numFmtId="0" fontId="3" fillId="0" borderId="0"/>
    <xf numFmtId="0" fontId="6" fillId="0" borderId="0"/>
    <xf numFmtId="0" fontId="16" fillId="0" borderId="0"/>
    <xf numFmtId="0" fontId="17" fillId="0" borderId="0"/>
    <xf numFmtId="0" fontId="1" fillId="0" borderId="0"/>
  </cellStyleXfs>
  <cellXfs count="41">
    <xf numFmtId="0" fontId="0" fillId="0" borderId="0" xfId="0"/>
    <xf numFmtId="44" fontId="0" fillId="0" borderId="0" xfId="0" applyNumberFormat="1"/>
    <xf numFmtId="0" fontId="0" fillId="0" borderId="0" xfId="0" applyAlignment="1">
      <alignment horizontal="center"/>
    </xf>
    <xf numFmtId="44" fontId="0" fillId="0" borderId="0" xfId="1" applyFont="1" applyAlignment="1">
      <alignment horizontal="right"/>
    </xf>
    <xf numFmtId="4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right"/>
    </xf>
    <xf numFmtId="0" fontId="4" fillId="0" borderId="0" xfId="0" applyFont="1"/>
    <xf numFmtId="0" fontId="0" fillId="0" borderId="2" xfId="0" applyBorder="1" applyAlignment="1">
      <alignment wrapText="1"/>
    </xf>
    <xf numFmtId="0" fontId="0" fillId="11" borderId="0" xfId="0" applyFill="1"/>
    <xf numFmtId="49" fontId="0" fillId="0" borderId="6" xfId="0" applyNumberFormat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center" wrapText="1"/>
    </xf>
    <xf numFmtId="2" fontId="0" fillId="0" borderId="6" xfId="0" applyNumberFormat="1" applyBorder="1" applyAlignment="1">
      <alignment horizontal="right" wrapText="1"/>
    </xf>
    <xf numFmtId="44" fontId="0" fillId="0" borderId="6" xfId="1" applyFont="1" applyBorder="1" applyAlignment="1">
      <alignment horizontal="right" wrapText="1"/>
    </xf>
    <xf numFmtId="49" fontId="4" fillId="9" borderId="2" xfId="0" applyNumberFormat="1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wrapText="1"/>
    </xf>
    <xf numFmtId="0" fontId="4" fillId="9" borderId="2" xfId="0" applyFont="1" applyFill="1" applyBorder="1" applyAlignment="1">
      <alignment horizontal="center" wrapText="1"/>
    </xf>
    <xf numFmtId="2" fontId="4" fillId="9" borderId="2" xfId="0" applyNumberFormat="1" applyFont="1" applyFill="1" applyBorder="1" applyAlignment="1">
      <alignment horizontal="right" wrapText="1"/>
    </xf>
    <xf numFmtId="44" fontId="4" fillId="9" borderId="2" xfId="1" applyFont="1" applyFill="1" applyBorder="1" applyAlignment="1">
      <alignment horizontal="right" wrapText="1"/>
    </xf>
    <xf numFmtId="49" fontId="0" fillId="11" borderId="2" xfId="0" applyNumberFormat="1" applyFill="1" applyBorder="1" applyAlignment="1">
      <alignment horizontal="center" vertical="center" wrapText="1"/>
    </xf>
    <xf numFmtId="0" fontId="0" fillId="11" borderId="2" xfId="0" applyFill="1" applyBorder="1" applyAlignment="1">
      <alignment wrapText="1"/>
    </xf>
    <xf numFmtId="0" fontId="0" fillId="11" borderId="2" xfId="0" applyFill="1" applyBorder="1" applyAlignment="1">
      <alignment horizontal="center" wrapText="1"/>
    </xf>
    <xf numFmtId="2" fontId="0" fillId="11" borderId="2" xfId="0" applyNumberFormat="1" applyFill="1" applyBorder="1" applyAlignment="1">
      <alignment horizontal="right" wrapText="1"/>
    </xf>
    <xf numFmtId="44" fontId="4" fillId="10" borderId="5" xfId="1" applyFont="1" applyFill="1" applyBorder="1" applyAlignment="1">
      <alignment vertical="center"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2" fontId="0" fillId="0" borderId="2" xfId="0" applyNumberFormat="1" applyBorder="1" applyAlignment="1">
      <alignment horizontal="right" wrapText="1"/>
    </xf>
    <xf numFmtId="44" fontId="0" fillId="0" borderId="2" xfId="1" applyFont="1" applyBorder="1" applyAlignment="1">
      <alignment horizontal="right" wrapText="1"/>
    </xf>
    <xf numFmtId="44" fontId="3" fillId="11" borderId="2" xfId="1" applyFont="1" applyFill="1" applyBorder="1" applyAlignment="1">
      <alignment horizontal="right" wrapText="1"/>
    </xf>
    <xf numFmtId="49" fontId="20" fillId="0" borderId="7" xfId="0" applyNumberFormat="1" applyFont="1" applyBorder="1" applyAlignment="1">
      <alignment horizontal="center" vertical="center" wrapText="1"/>
    </xf>
    <xf numFmtId="49" fontId="18" fillId="0" borderId="8" xfId="0" applyNumberFormat="1" applyFont="1" applyBorder="1" applyAlignment="1">
      <alignment horizontal="center" vertical="center" wrapText="1"/>
    </xf>
    <xf numFmtId="49" fontId="18" fillId="0" borderId="9" xfId="0" applyNumberFormat="1" applyFon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 vertical="center" wrapText="1"/>
    </xf>
    <xf numFmtId="49" fontId="18" fillId="0" borderId="11" xfId="0" applyNumberFormat="1" applyFont="1" applyBorder="1" applyAlignment="1">
      <alignment horizontal="center" vertical="center" wrapText="1"/>
    </xf>
    <xf numFmtId="49" fontId="18" fillId="0" borderId="12" xfId="0" applyNumberFormat="1" applyFont="1" applyBorder="1" applyAlignment="1">
      <alignment horizontal="center" vertical="center" wrapText="1"/>
    </xf>
    <xf numFmtId="49" fontId="18" fillId="0" borderId="13" xfId="0" applyNumberFormat="1" applyFont="1" applyBorder="1" applyAlignment="1">
      <alignment horizontal="center" vertical="center" wrapText="1"/>
    </xf>
    <xf numFmtId="49" fontId="18" fillId="0" borderId="14" xfId="0" applyNumberFormat="1" applyFont="1" applyBorder="1" applyAlignment="1">
      <alignment horizontal="center" vertical="center" wrapText="1"/>
    </xf>
    <xf numFmtId="49" fontId="18" fillId="10" borderId="3" xfId="0" applyNumberFormat="1" applyFont="1" applyFill="1" applyBorder="1" applyAlignment="1">
      <alignment horizontal="center" vertical="center" wrapText="1"/>
    </xf>
    <xf numFmtId="49" fontId="18" fillId="10" borderId="4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right"/>
    </xf>
  </cellXfs>
  <cellStyles count="23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al" xfId="14" xr:uid="{00000000-0005-0000-0000-00000C000000}"/>
    <cellStyle name="Normalny" xfId="0" builtinId="0" customBuiltin="1"/>
    <cellStyle name="Normalny 2 2" xfId="20" xr:uid="{537D50A1-D0AA-4984-AE6F-59192098DE42}"/>
    <cellStyle name="Normalny 2 3" xfId="22" xr:uid="{B73C3FC4-252C-485A-A930-6F1D49790818}"/>
    <cellStyle name="Normalny 41" xfId="21" xr:uid="{3591B924-8C25-4C8D-81C4-81F8A8AD5239}"/>
    <cellStyle name="Note" xfId="15" xr:uid="{00000000-0005-0000-0000-00000E000000}"/>
    <cellStyle name="Result" xfId="16" xr:uid="{00000000-0005-0000-0000-00000F000000}"/>
    <cellStyle name="Status" xfId="17" xr:uid="{00000000-0005-0000-0000-000010000000}"/>
    <cellStyle name="Text" xfId="18" xr:uid="{00000000-0005-0000-0000-000011000000}"/>
    <cellStyle name="Walutowy" xfId="1" builtinId="4"/>
    <cellStyle name="Warning" xfId="1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https://prowly-uploads.s3.eu-west-1.amazonaws.com/uploads/press_rooms/company_logos/1809/2c67d4eab2ed00c4fa9828542720a5c3.jpg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281940</xdr:colOff>
      <xdr:row>2</xdr:row>
      <xdr:rowOff>228600</xdr:rowOff>
    </xdr:from>
    <xdr:to>
      <xdr:col>1</xdr:col>
      <xdr:colOff>1556385</xdr:colOff>
      <xdr:row>2</xdr:row>
      <xdr:rowOff>971550</xdr:rowOff>
    </xdr:to>
    <xdr:pic>
      <xdr:nvPicPr>
        <xdr:cNvPr id="4" name="Obraz 2">
          <a:extLst>
            <a:ext uri="{FF2B5EF4-FFF2-40B4-BE49-F238E27FC236}">
              <a16:creationId xmlns:a16="http://schemas.microsoft.com/office/drawing/2014/main" id="{5B03D851-A018-1A7F-51EF-4259DC8E9C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" y="563880"/>
          <a:ext cx="2105025" cy="7429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739140</xdr:colOff>
      <xdr:row>2</xdr:row>
      <xdr:rowOff>190500</xdr:rowOff>
    </xdr:from>
    <xdr:to>
      <xdr:col>5</xdr:col>
      <xdr:colOff>368935</xdr:colOff>
      <xdr:row>2</xdr:row>
      <xdr:rowOff>1038225</xdr:rowOff>
    </xdr:to>
    <xdr:pic>
      <xdr:nvPicPr>
        <xdr:cNvPr id="5" name="Obraz 1">
          <a:extLst>
            <a:ext uri="{FF2B5EF4-FFF2-40B4-BE49-F238E27FC236}">
              <a16:creationId xmlns:a16="http://schemas.microsoft.com/office/drawing/2014/main" id="{22F0B6E7-6636-5718-6C55-C1E2D4ECEF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1980" y="525780"/>
          <a:ext cx="1133475" cy="847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ERBATIMNAS\techbud\Documents%20and%20Settings\Ja\Ustawienia%20lokalne\Temporary%20Internet%20Files\Content.Outlook\PHX0BK8X\TECHNOLOGIA%20BASENOWA\BTB134_1TF_KI_R1.0%20A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TB134-1TF-W1"/>
      <sheetName val="BF-1TF"/>
      <sheetName val="1.1.1-2TF"/>
      <sheetName val="1.1.2-1TF"/>
      <sheetName val="1.1.3-1TF"/>
      <sheetName val="1.1.4-1TF"/>
      <sheetName val="1.1.5-1TF"/>
      <sheetName val="1.1.6-1TF"/>
      <sheetName val="2.1"/>
      <sheetName val="2.2"/>
      <sheetName val="K700"/>
      <sheetName val="CW-2DYSZ"/>
      <sheetName val="GP"/>
      <sheetName val="TDJE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14C24-B3F6-4A7B-BD20-C05E963306A8}">
  <sheetPr>
    <pageSetUpPr fitToPage="1"/>
  </sheetPr>
  <dimension ref="A1:G83"/>
  <sheetViews>
    <sheetView tabSelected="1" view="pageBreakPreview" zoomScale="60" zoomScaleNormal="100" workbookViewId="0">
      <selection activeCell="E18" sqref="E18"/>
    </sheetView>
  </sheetViews>
  <sheetFormatPr defaultColWidth="8.85546875" defaultRowHeight="12.75" outlineLevelRow="1"/>
  <cols>
    <col min="1" max="1" width="12.140625" style="4" customWidth="1"/>
    <col min="2" max="2" width="66.5703125" customWidth="1"/>
    <col min="3" max="3" width="11.28515625" style="2" customWidth="1"/>
    <col min="4" max="4" width="10" style="5" customWidth="1"/>
    <col min="5" max="5" width="10.7109375" style="3" customWidth="1"/>
    <col min="6" max="6" width="10.140625" style="3" customWidth="1"/>
    <col min="7" max="7" width="12.28515625" bestFit="1" customWidth="1"/>
  </cols>
  <sheetData>
    <row r="1" spans="1:6">
      <c r="B1" s="2" t="s">
        <v>97</v>
      </c>
    </row>
    <row r="2" spans="1:6">
      <c r="B2" s="40" t="s">
        <v>98</v>
      </c>
      <c r="C2" s="40"/>
      <c r="D2" s="40"/>
      <c r="E2" s="40"/>
      <c r="F2" s="40"/>
    </row>
    <row r="3" spans="1:6" ht="89.45" customHeight="1"/>
    <row r="4" spans="1:6" ht="13.5" thickBot="1"/>
    <row r="5" spans="1:6">
      <c r="A5" s="29" t="s">
        <v>96</v>
      </c>
      <c r="B5" s="30"/>
      <c r="C5" s="30"/>
      <c r="D5" s="30"/>
      <c r="E5" s="30"/>
      <c r="F5" s="31"/>
    </row>
    <row r="6" spans="1:6" ht="24" customHeight="1">
      <c r="A6" s="32"/>
      <c r="B6" s="33"/>
      <c r="C6" s="33"/>
      <c r="D6" s="33"/>
      <c r="E6" s="33"/>
      <c r="F6" s="34"/>
    </row>
    <row r="7" spans="1:6" ht="30" customHeight="1" thickBot="1">
      <c r="A7" s="35"/>
      <c r="B7" s="36"/>
      <c r="C7" s="36"/>
      <c r="D7" s="36"/>
      <c r="E7" s="36"/>
      <c r="F7" s="37"/>
    </row>
    <row r="8" spans="1:6">
      <c r="A8" s="9" t="s">
        <v>0</v>
      </c>
      <c r="B8" s="10" t="s">
        <v>1</v>
      </c>
      <c r="C8" s="11" t="s">
        <v>2</v>
      </c>
      <c r="D8" s="12" t="s">
        <v>3</v>
      </c>
      <c r="E8" s="13" t="s">
        <v>4</v>
      </c>
      <c r="F8" s="13" t="s">
        <v>5</v>
      </c>
    </row>
    <row r="9" spans="1:6" ht="25.5" customHeight="1">
      <c r="A9" s="38" t="s">
        <v>59</v>
      </c>
      <c r="B9" s="39"/>
      <c r="C9" s="39"/>
      <c r="D9" s="39"/>
      <c r="E9" s="39"/>
      <c r="F9" s="23">
        <f>F10+F26+F46</f>
        <v>0</v>
      </c>
    </row>
    <row r="10" spans="1:6" s="6" customFormat="1">
      <c r="A10" s="14" t="s">
        <v>6</v>
      </c>
      <c r="B10" s="15" t="s">
        <v>18</v>
      </c>
      <c r="C10" s="16"/>
      <c r="D10" s="17"/>
      <c r="E10" s="18"/>
      <c r="F10" s="18">
        <f>SUM(F11:F25)</f>
        <v>0</v>
      </c>
    </row>
    <row r="11" spans="1:6" ht="25.5" outlineLevel="1">
      <c r="A11" s="24" t="s">
        <v>12</v>
      </c>
      <c r="B11" s="7" t="s">
        <v>10</v>
      </c>
      <c r="C11" s="25" t="s">
        <v>8</v>
      </c>
      <c r="D11" s="26">
        <v>180</v>
      </c>
      <c r="E11" s="27"/>
      <c r="F11" s="27">
        <f>D11*E11</f>
        <v>0</v>
      </c>
    </row>
    <row r="12" spans="1:6" outlineLevel="1">
      <c r="A12" s="24" t="s">
        <v>13</v>
      </c>
      <c r="B12" s="7" t="s">
        <v>11</v>
      </c>
      <c r="C12" s="25" t="s">
        <v>7</v>
      </c>
      <c r="D12" s="26">
        <v>31</v>
      </c>
      <c r="E12" s="27"/>
      <c r="F12" s="27">
        <f t="shared" ref="F12:F25" si="0">D12*E12</f>
        <v>0</v>
      </c>
    </row>
    <row r="13" spans="1:6" outlineLevel="1">
      <c r="A13" s="24" t="s">
        <v>34</v>
      </c>
      <c r="B13" s="7" t="s">
        <v>17</v>
      </c>
      <c r="C13" s="25" t="s">
        <v>16</v>
      </c>
      <c r="D13" s="26">
        <v>467</v>
      </c>
      <c r="E13" s="27"/>
      <c r="F13" s="27">
        <f t="shared" si="0"/>
        <v>0</v>
      </c>
    </row>
    <row r="14" spans="1:6" outlineLevel="1">
      <c r="A14" s="24" t="s">
        <v>35</v>
      </c>
      <c r="B14" s="7" t="s">
        <v>48</v>
      </c>
      <c r="C14" s="25" t="s">
        <v>8</v>
      </c>
      <c r="D14" s="26">
        <v>26.11</v>
      </c>
      <c r="E14" s="27"/>
      <c r="F14" s="27">
        <f t="shared" si="0"/>
        <v>0</v>
      </c>
    </row>
    <row r="15" spans="1:6" outlineLevel="1">
      <c r="A15" s="24" t="s">
        <v>36</v>
      </c>
      <c r="B15" s="7" t="s">
        <v>19</v>
      </c>
      <c r="C15" s="25" t="s">
        <v>7</v>
      </c>
      <c r="D15" s="26">
        <f>(12.9*2+9.3*2)*(2.88)*0.24</f>
        <v>30.689280000000004</v>
      </c>
      <c r="E15" s="27"/>
      <c r="F15" s="27">
        <f t="shared" si="0"/>
        <v>0</v>
      </c>
    </row>
    <row r="16" spans="1:6" outlineLevel="1">
      <c r="A16" s="24" t="s">
        <v>37</v>
      </c>
      <c r="B16" s="7" t="s">
        <v>24</v>
      </c>
      <c r="C16" s="25" t="s">
        <v>8</v>
      </c>
      <c r="D16" s="26">
        <f>0.24*0.18*2*2.88+0.24*0.24*2.88*4+0.34*0.25*2.88*1+2.615*0.15*2.88</f>
        <v>2.286864</v>
      </c>
      <c r="E16" s="27"/>
      <c r="F16" s="27">
        <f t="shared" si="0"/>
        <v>0</v>
      </c>
    </row>
    <row r="17" spans="1:6" outlineLevel="1">
      <c r="A17" s="24" t="s">
        <v>38</v>
      </c>
      <c r="B17" s="7" t="str">
        <f>B13</f>
        <v xml:space="preserve">Zbrojenie konstrukcji żelbetowych elementów budynków i budowli </v>
      </c>
      <c r="C17" s="25" t="s">
        <v>16</v>
      </c>
      <c r="D17" s="26">
        <v>180</v>
      </c>
      <c r="E17" s="27"/>
      <c r="F17" s="27">
        <f t="shared" si="0"/>
        <v>0</v>
      </c>
    </row>
    <row r="18" spans="1:6" outlineLevel="1">
      <c r="A18" s="24" t="s">
        <v>99</v>
      </c>
      <c r="B18" s="7" t="s">
        <v>49</v>
      </c>
      <c r="C18" s="25" t="s">
        <v>7</v>
      </c>
      <c r="D18" s="26">
        <f>(3.45*2+0.98+2.73)*2.88</f>
        <v>30.556800000000003</v>
      </c>
      <c r="E18" s="27"/>
      <c r="F18" s="27">
        <f t="shared" si="0"/>
        <v>0</v>
      </c>
    </row>
    <row r="19" spans="1:6" outlineLevel="1">
      <c r="A19" s="24" t="s">
        <v>100</v>
      </c>
      <c r="B19" s="7" t="s">
        <v>50</v>
      </c>
      <c r="C19" s="25" t="s">
        <v>7</v>
      </c>
      <c r="D19" s="26">
        <f>(2.5+3.22+3.25+3.6)*2.88</f>
        <v>36.201599999999999</v>
      </c>
      <c r="E19" s="27"/>
      <c r="F19" s="27">
        <f t="shared" si="0"/>
        <v>0</v>
      </c>
    </row>
    <row r="20" spans="1:6" outlineLevel="1">
      <c r="A20" s="24" t="s">
        <v>101</v>
      </c>
      <c r="B20" s="7" t="s">
        <v>20</v>
      </c>
      <c r="C20" s="25" t="s">
        <v>7</v>
      </c>
      <c r="D20" s="26">
        <v>40</v>
      </c>
      <c r="E20" s="27"/>
      <c r="F20" s="27">
        <f t="shared" si="0"/>
        <v>0</v>
      </c>
    </row>
    <row r="21" spans="1:6" outlineLevel="1">
      <c r="A21" s="24" t="s">
        <v>102</v>
      </c>
      <c r="B21" s="7" t="s">
        <v>21</v>
      </c>
      <c r="C21" s="25" t="s">
        <v>7</v>
      </c>
      <c r="D21" s="26">
        <f>D20</f>
        <v>40</v>
      </c>
      <c r="E21" s="27"/>
      <c r="F21" s="27">
        <f t="shared" si="0"/>
        <v>0</v>
      </c>
    </row>
    <row r="22" spans="1:6" outlineLevel="1">
      <c r="A22" s="24" t="s">
        <v>103</v>
      </c>
      <c r="B22" s="7" t="s">
        <v>51</v>
      </c>
      <c r="C22" s="25" t="s">
        <v>8</v>
      </c>
      <c r="D22" s="26">
        <v>113</v>
      </c>
      <c r="E22" s="27"/>
      <c r="F22" s="27">
        <f t="shared" si="0"/>
        <v>0</v>
      </c>
    </row>
    <row r="23" spans="1:6" outlineLevel="1">
      <c r="A23" s="24" t="s">
        <v>104</v>
      </c>
      <c r="B23" s="7" t="s">
        <v>22</v>
      </c>
      <c r="C23" s="25" t="s">
        <v>8</v>
      </c>
      <c r="D23" s="26">
        <f>D11-D22</f>
        <v>67</v>
      </c>
      <c r="E23" s="27"/>
      <c r="F23" s="27">
        <f t="shared" si="0"/>
        <v>0</v>
      </c>
    </row>
    <row r="24" spans="1:6" outlineLevel="1">
      <c r="A24" s="24" t="s">
        <v>105</v>
      </c>
      <c r="B24" s="7" t="s">
        <v>23</v>
      </c>
      <c r="C24" s="25" t="s">
        <v>7</v>
      </c>
      <c r="D24" s="26">
        <v>55</v>
      </c>
      <c r="E24" s="27"/>
      <c r="F24" s="27">
        <f t="shared" si="0"/>
        <v>0</v>
      </c>
    </row>
    <row r="25" spans="1:6" outlineLevel="1">
      <c r="A25" s="24" t="s">
        <v>106</v>
      </c>
      <c r="B25" s="7" t="str">
        <f>B17</f>
        <v xml:space="preserve">Zbrojenie konstrukcji żelbetowych elementów budynków i budowli </v>
      </c>
      <c r="C25" s="25" t="s">
        <v>16</v>
      </c>
      <c r="D25" s="26">
        <v>402</v>
      </c>
      <c r="E25" s="27"/>
      <c r="F25" s="27">
        <f t="shared" si="0"/>
        <v>0</v>
      </c>
    </row>
    <row r="26" spans="1:6" s="6" customFormat="1">
      <c r="A26" s="14" t="s">
        <v>107</v>
      </c>
      <c r="B26" s="15" t="s">
        <v>27</v>
      </c>
      <c r="C26" s="16"/>
      <c r="D26" s="17"/>
      <c r="E26" s="18"/>
      <c r="F26" s="18">
        <f>SUM(F27:F45)</f>
        <v>0</v>
      </c>
    </row>
    <row r="27" spans="1:6" outlineLevel="1">
      <c r="A27" s="24" t="s">
        <v>108</v>
      </c>
      <c r="B27" s="7" t="s">
        <v>49</v>
      </c>
      <c r="C27" s="25" t="s">
        <v>7</v>
      </c>
      <c r="D27" s="26">
        <v>139.12</v>
      </c>
      <c r="E27" s="27"/>
      <c r="F27" s="27">
        <f>D27*E27</f>
        <v>0</v>
      </c>
    </row>
    <row r="28" spans="1:6" outlineLevel="1">
      <c r="A28" s="24" t="s">
        <v>109</v>
      </c>
      <c r="B28" s="7" t="s">
        <v>60</v>
      </c>
      <c r="C28" s="25" t="s">
        <v>7</v>
      </c>
      <c r="D28" s="26">
        <v>78.900000000000006</v>
      </c>
      <c r="E28" s="27"/>
      <c r="F28" s="27">
        <f t="shared" ref="F28:F45" si="1">D28*E28</f>
        <v>0</v>
      </c>
    </row>
    <row r="29" spans="1:6" outlineLevel="1">
      <c r="A29" s="24" t="s">
        <v>110</v>
      </c>
      <c r="B29" s="7" t="s">
        <v>52</v>
      </c>
      <c r="C29" s="25" t="s">
        <v>8</v>
      </c>
      <c r="D29" s="26">
        <f>0.24*0.38*9.3+0.24*0.24*2.3+60*0.24*0.2</f>
        <v>3.8606400000000001</v>
      </c>
      <c r="E29" s="27"/>
      <c r="F29" s="27">
        <f t="shared" si="1"/>
        <v>0</v>
      </c>
    </row>
    <row r="30" spans="1:6" outlineLevel="1">
      <c r="A30" s="24" t="s">
        <v>111</v>
      </c>
      <c r="B30" s="7" t="s">
        <v>25</v>
      </c>
      <c r="C30" s="25" t="s">
        <v>26</v>
      </c>
      <c r="D30" s="26">
        <f>0.5*0.24*8.8+0.24*0.38*6.41*2+0.24*0.5*1.2</f>
        <v>2.3691840000000002</v>
      </c>
      <c r="E30" s="27"/>
      <c r="F30" s="27">
        <f t="shared" si="1"/>
        <v>0</v>
      </c>
    </row>
    <row r="31" spans="1:6" outlineLevel="1">
      <c r="A31" s="24" t="s">
        <v>112</v>
      </c>
      <c r="B31" s="7" t="s">
        <v>24</v>
      </c>
      <c r="C31" s="25" t="s">
        <v>8</v>
      </c>
      <c r="D31" s="26">
        <f>(0.48*0.555*2+0.48*0.66*2+0.24*0.24*6+0.44*0.24*2+0.28*0.12+0.9*0.24+0.44*0.24*3+0.28*0.12+0.18*0.315+0.24*0.24*3+0.81*0.64+0.18*0.24*2+0.64*0.64+0.24*0.49+0.24*0.49)*3.2+(0.24*0.24*7*3.2)</f>
        <v>13.457600000000003</v>
      </c>
      <c r="E31" s="27"/>
      <c r="F31" s="27">
        <f t="shared" si="1"/>
        <v>0</v>
      </c>
    </row>
    <row r="32" spans="1:6" outlineLevel="1">
      <c r="A32" s="24" t="s">
        <v>113</v>
      </c>
      <c r="B32" s="7" t="str">
        <f>B17</f>
        <v xml:space="preserve">Zbrojenie konstrukcji żelbetowych elementów budynków i budowli </v>
      </c>
      <c r="C32" s="25" t="s">
        <v>16</v>
      </c>
      <c r="D32" s="26">
        <v>790</v>
      </c>
      <c r="E32" s="27"/>
      <c r="F32" s="27">
        <f t="shared" si="1"/>
        <v>0</v>
      </c>
    </row>
    <row r="33" spans="1:7" outlineLevel="1">
      <c r="A33" s="24" t="s">
        <v>114</v>
      </c>
      <c r="B33" s="7" t="s">
        <v>28</v>
      </c>
      <c r="C33" s="25" t="s">
        <v>7</v>
      </c>
      <c r="D33" s="26">
        <v>55</v>
      </c>
      <c r="E33" s="27"/>
      <c r="F33" s="27">
        <f t="shared" si="1"/>
        <v>0</v>
      </c>
    </row>
    <row r="34" spans="1:7" outlineLevel="1">
      <c r="A34" s="24" t="s">
        <v>115</v>
      </c>
      <c r="B34" s="7" t="str">
        <f>B25</f>
        <v xml:space="preserve">Zbrojenie konstrukcji żelbetowych elementów budynków i budowli </v>
      </c>
      <c r="C34" s="25" t="s">
        <v>16</v>
      </c>
      <c r="D34" s="26">
        <v>576</v>
      </c>
      <c r="E34" s="27"/>
      <c r="F34" s="27">
        <f t="shared" si="1"/>
        <v>0</v>
      </c>
    </row>
    <row r="35" spans="1:7" outlineLevel="1">
      <c r="A35" s="24" t="s">
        <v>116</v>
      </c>
      <c r="B35" s="7" t="s">
        <v>29</v>
      </c>
      <c r="C35" s="25" t="s">
        <v>7</v>
      </c>
      <c r="D35" s="26">
        <v>62</v>
      </c>
      <c r="E35" s="27"/>
      <c r="F35" s="27">
        <f t="shared" si="1"/>
        <v>0</v>
      </c>
    </row>
    <row r="36" spans="1:7" outlineLevel="1">
      <c r="A36" s="24" t="s">
        <v>117</v>
      </c>
      <c r="B36" s="7" t="s">
        <v>30</v>
      </c>
      <c r="C36" s="25" t="s">
        <v>8</v>
      </c>
      <c r="D36" s="26">
        <f>0.28*0.22*(21.7*2+9.1*2)</f>
        <v>3.7945600000000002</v>
      </c>
      <c r="E36" s="27"/>
      <c r="F36" s="27">
        <f t="shared" si="1"/>
        <v>0</v>
      </c>
    </row>
    <row r="37" spans="1:7" outlineLevel="1">
      <c r="A37" s="24" t="s">
        <v>118</v>
      </c>
      <c r="B37" s="7" t="s">
        <v>40</v>
      </c>
      <c r="C37" s="25" t="s">
        <v>15</v>
      </c>
      <c r="D37" s="26">
        <f>(21.7*2+9.1*2)</f>
        <v>61.599999999999994</v>
      </c>
      <c r="E37" s="27"/>
      <c r="F37" s="27">
        <f t="shared" si="1"/>
        <v>0</v>
      </c>
    </row>
    <row r="38" spans="1:7" outlineLevel="1">
      <c r="A38" s="24" t="s">
        <v>119</v>
      </c>
      <c r="B38" s="7" t="str">
        <f>B40</f>
        <v>Tynki wewnętrzne</v>
      </c>
      <c r="C38" s="25" t="s">
        <v>16</v>
      </c>
      <c r="D38" s="26">
        <v>479.28</v>
      </c>
      <c r="E38" s="27"/>
      <c r="F38" s="27">
        <f t="shared" si="1"/>
        <v>0</v>
      </c>
    </row>
    <row r="39" spans="1:7" outlineLevel="1">
      <c r="A39" s="24" t="s">
        <v>120</v>
      </c>
      <c r="B39" s="7" t="s">
        <v>53</v>
      </c>
      <c r="C39" s="25" t="s">
        <v>54</v>
      </c>
      <c r="D39" s="26">
        <v>1</v>
      </c>
      <c r="E39" s="27"/>
      <c r="F39" s="27">
        <f t="shared" si="1"/>
        <v>0</v>
      </c>
    </row>
    <row r="40" spans="1:7" outlineLevel="1">
      <c r="A40" s="24" t="s">
        <v>121</v>
      </c>
      <c r="B40" s="7" t="s">
        <v>63</v>
      </c>
      <c r="C40" s="25" t="s">
        <v>16</v>
      </c>
      <c r="D40" s="26">
        <v>1</v>
      </c>
      <c r="E40" s="27"/>
      <c r="F40" s="27">
        <f t="shared" si="1"/>
        <v>0</v>
      </c>
    </row>
    <row r="41" spans="1:7" outlineLevel="1">
      <c r="A41" s="24" t="s">
        <v>122</v>
      </c>
      <c r="B41" s="7" t="s">
        <v>64</v>
      </c>
      <c r="C41" s="25" t="s">
        <v>9</v>
      </c>
      <c r="D41" s="26">
        <v>1</v>
      </c>
      <c r="E41" s="27"/>
      <c r="F41" s="27">
        <f t="shared" si="1"/>
        <v>0</v>
      </c>
    </row>
    <row r="42" spans="1:7" outlineLevel="1">
      <c r="A42" s="24" t="s">
        <v>123</v>
      </c>
      <c r="B42" s="7" t="s">
        <v>65</v>
      </c>
      <c r="C42" s="25" t="s">
        <v>9</v>
      </c>
      <c r="D42" s="26">
        <v>1</v>
      </c>
      <c r="E42" s="27"/>
      <c r="F42" s="27">
        <f t="shared" si="1"/>
        <v>0</v>
      </c>
    </row>
    <row r="43" spans="1:7" outlineLevel="1">
      <c r="A43" s="24" t="s">
        <v>124</v>
      </c>
      <c r="B43" s="7" t="s">
        <v>66</v>
      </c>
      <c r="C43" s="25" t="s">
        <v>9</v>
      </c>
      <c r="D43" s="26">
        <v>1</v>
      </c>
      <c r="E43" s="27"/>
      <c r="F43" s="27">
        <f t="shared" si="1"/>
        <v>0</v>
      </c>
    </row>
    <row r="44" spans="1:7" outlineLevel="1">
      <c r="A44" s="24" t="s">
        <v>125</v>
      </c>
      <c r="B44" s="7" t="s">
        <v>62</v>
      </c>
      <c r="C44" s="25" t="s">
        <v>9</v>
      </c>
      <c r="D44" s="26">
        <v>1</v>
      </c>
      <c r="E44" s="27"/>
      <c r="F44" s="27">
        <f t="shared" si="1"/>
        <v>0</v>
      </c>
    </row>
    <row r="45" spans="1:7" outlineLevel="1">
      <c r="A45" s="24" t="s">
        <v>126</v>
      </c>
      <c r="B45" s="7" t="s">
        <v>61</v>
      </c>
      <c r="C45" s="25" t="s">
        <v>9</v>
      </c>
      <c r="D45" s="26">
        <v>1</v>
      </c>
      <c r="E45" s="27"/>
      <c r="F45" s="27">
        <f t="shared" si="1"/>
        <v>0</v>
      </c>
    </row>
    <row r="46" spans="1:7" s="6" customFormat="1">
      <c r="A46" s="14" t="s">
        <v>127</v>
      </c>
      <c r="B46" s="15" t="s">
        <v>32</v>
      </c>
      <c r="C46" s="16"/>
      <c r="D46" s="17"/>
      <c r="E46" s="18"/>
      <c r="F46" s="18">
        <f>SUM(F47:F52)</f>
        <v>0</v>
      </c>
    </row>
    <row r="47" spans="1:7" outlineLevel="1">
      <c r="A47" s="24" t="s">
        <v>128</v>
      </c>
      <c r="B47" s="7" t="s">
        <v>33</v>
      </c>
      <c r="C47" s="25" t="s">
        <v>9</v>
      </c>
      <c r="D47" s="26">
        <v>1</v>
      </c>
      <c r="E47" s="27"/>
      <c r="F47" s="27">
        <f>D47*E47</f>
        <v>0</v>
      </c>
    </row>
    <row r="48" spans="1:7" outlineLevel="1">
      <c r="A48" s="24" t="s">
        <v>129</v>
      </c>
      <c r="B48" s="7" t="s">
        <v>55</v>
      </c>
      <c r="C48" s="25" t="s">
        <v>9</v>
      </c>
      <c r="D48" s="26">
        <v>1</v>
      </c>
      <c r="E48" s="27"/>
      <c r="F48" s="27">
        <f>D48*E48</f>
        <v>0</v>
      </c>
      <c r="G48" s="1"/>
    </row>
    <row r="49" spans="1:6" outlineLevel="1">
      <c r="A49" s="24" t="s">
        <v>130</v>
      </c>
      <c r="B49" s="7" t="s">
        <v>39</v>
      </c>
      <c r="C49" s="25" t="s">
        <v>9</v>
      </c>
      <c r="D49" s="26">
        <v>1</v>
      </c>
      <c r="E49" s="27"/>
      <c r="F49" s="27">
        <f>D49*E49</f>
        <v>0</v>
      </c>
    </row>
    <row r="50" spans="1:6" outlineLevel="1">
      <c r="A50" s="24" t="s">
        <v>131</v>
      </c>
      <c r="B50" s="7" t="s">
        <v>56</v>
      </c>
      <c r="C50" s="25" t="s">
        <v>9</v>
      </c>
      <c r="D50" s="26">
        <v>1</v>
      </c>
      <c r="E50" s="27"/>
      <c r="F50" s="27">
        <f t="shared" ref="F50:F52" si="2">D50*E50</f>
        <v>0</v>
      </c>
    </row>
    <row r="51" spans="1:6" outlineLevel="1">
      <c r="A51" s="24" t="s">
        <v>132</v>
      </c>
      <c r="B51" s="7" t="s">
        <v>57</v>
      </c>
      <c r="C51" s="25" t="s">
        <v>9</v>
      </c>
      <c r="D51" s="26">
        <v>1</v>
      </c>
      <c r="E51" s="27"/>
      <c r="F51" s="27">
        <f t="shared" si="2"/>
        <v>0</v>
      </c>
    </row>
    <row r="52" spans="1:6" outlineLevel="1">
      <c r="A52" s="24" t="s">
        <v>133</v>
      </c>
      <c r="B52" s="7" t="s">
        <v>58</v>
      </c>
      <c r="C52" s="25" t="s">
        <v>9</v>
      </c>
      <c r="D52" s="26">
        <f>D51</f>
        <v>1</v>
      </c>
      <c r="E52" s="27"/>
      <c r="F52" s="27">
        <f t="shared" si="2"/>
        <v>0</v>
      </c>
    </row>
    <row r="53" spans="1:6" ht="15.75">
      <c r="A53" s="38" t="s">
        <v>67</v>
      </c>
      <c r="B53" s="39"/>
      <c r="C53" s="39"/>
      <c r="D53" s="39"/>
      <c r="E53" s="39"/>
      <c r="F53" s="23">
        <f>F54+F56</f>
        <v>0</v>
      </c>
    </row>
    <row r="54" spans="1:6">
      <c r="A54" s="14" t="s">
        <v>14</v>
      </c>
      <c r="B54" s="15" t="s">
        <v>68</v>
      </c>
      <c r="C54" s="16"/>
      <c r="D54" s="17"/>
      <c r="E54" s="18"/>
      <c r="F54" s="18">
        <f>SUM(F55:F55)</f>
        <v>0</v>
      </c>
    </row>
    <row r="55" spans="1:6">
      <c r="A55" s="24" t="s">
        <v>31</v>
      </c>
      <c r="B55" s="7" t="s">
        <v>68</v>
      </c>
      <c r="C55" s="25" t="s">
        <v>9</v>
      </c>
      <c r="D55" s="26">
        <v>1</v>
      </c>
      <c r="E55" s="27"/>
      <c r="F55" s="27">
        <f>D55*E55</f>
        <v>0</v>
      </c>
    </row>
    <row r="56" spans="1:6">
      <c r="A56" s="14" t="s">
        <v>134</v>
      </c>
      <c r="B56" s="15" t="s">
        <v>69</v>
      </c>
      <c r="C56" s="16"/>
      <c r="D56" s="17"/>
      <c r="E56" s="18"/>
      <c r="F56" s="18">
        <f>SUM(F57:F64)</f>
        <v>0</v>
      </c>
    </row>
    <row r="57" spans="1:6" s="8" customFormat="1">
      <c r="A57" s="19" t="s">
        <v>135</v>
      </c>
      <c r="B57" s="20" t="s">
        <v>71</v>
      </c>
      <c r="C57" s="21" t="s">
        <v>9</v>
      </c>
      <c r="D57" s="22">
        <v>1</v>
      </c>
      <c r="E57" s="28"/>
      <c r="F57" s="27">
        <f t="shared" ref="F57:F58" si="3">D57*E57</f>
        <v>0</v>
      </c>
    </row>
    <row r="58" spans="1:6" s="8" customFormat="1">
      <c r="A58" s="19" t="s">
        <v>136</v>
      </c>
      <c r="B58" s="20" t="s">
        <v>72</v>
      </c>
      <c r="C58" s="21" t="s">
        <v>9</v>
      </c>
      <c r="D58" s="22">
        <v>1</v>
      </c>
      <c r="E58" s="28"/>
      <c r="F58" s="27">
        <f t="shared" si="3"/>
        <v>0</v>
      </c>
    </row>
    <row r="59" spans="1:6">
      <c r="A59" s="19" t="s">
        <v>137</v>
      </c>
      <c r="B59" s="7" t="s">
        <v>73</v>
      </c>
      <c r="C59" s="25" t="s">
        <v>9</v>
      </c>
      <c r="D59" s="26">
        <v>1</v>
      </c>
      <c r="E59" s="27"/>
      <c r="F59" s="27">
        <f>D59*E59</f>
        <v>0</v>
      </c>
    </row>
    <row r="60" spans="1:6">
      <c r="A60" s="19" t="s">
        <v>138</v>
      </c>
      <c r="B60" s="7" t="s">
        <v>39</v>
      </c>
      <c r="C60" s="25" t="s">
        <v>9</v>
      </c>
      <c r="D60" s="26">
        <v>1</v>
      </c>
      <c r="E60" s="27"/>
      <c r="F60" s="27">
        <f>D60*E60</f>
        <v>0</v>
      </c>
    </row>
    <row r="61" spans="1:6">
      <c r="A61" s="19" t="s">
        <v>139</v>
      </c>
      <c r="B61" s="7" t="s">
        <v>74</v>
      </c>
      <c r="C61" s="25" t="s">
        <v>9</v>
      </c>
      <c r="D61" s="26">
        <v>1</v>
      </c>
      <c r="E61" s="27"/>
      <c r="F61" s="27">
        <f t="shared" ref="F61:F63" si="4">D61*E61</f>
        <v>0</v>
      </c>
    </row>
    <row r="62" spans="1:6">
      <c r="A62" s="19" t="s">
        <v>140</v>
      </c>
      <c r="B62" s="7" t="s">
        <v>70</v>
      </c>
      <c r="C62" s="25" t="s">
        <v>9</v>
      </c>
      <c r="D62" s="26">
        <v>1</v>
      </c>
      <c r="E62" s="27"/>
      <c r="F62" s="27">
        <f t="shared" si="4"/>
        <v>0</v>
      </c>
    </row>
    <row r="63" spans="1:6">
      <c r="A63" s="19" t="s">
        <v>141</v>
      </c>
      <c r="B63" s="7" t="s">
        <v>75</v>
      </c>
      <c r="C63" s="25" t="s">
        <v>9</v>
      </c>
      <c r="D63" s="26">
        <v>1</v>
      </c>
      <c r="E63" s="27"/>
      <c r="F63" s="27">
        <f t="shared" si="4"/>
        <v>0</v>
      </c>
    </row>
    <row r="64" spans="1:6">
      <c r="A64" s="19" t="s">
        <v>142</v>
      </c>
      <c r="B64" s="7" t="s">
        <v>76</v>
      </c>
      <c r="C64" s="25" t="s">
        <v>9</v>
      </c>
      <c r="D64" s="26">
        <v>1</v>
      </c>
      <c r="E64" s="27"/>
      <c r="F64" s="27">
        <f>D64*E64</f>
        <v>0</v>
      </c>
    </row>
    <row r="65" spans="1:6">
      <c r="A65" s="19" t="s">
        <v>143</v>
      </c>
      <c r="B65" s="7" t="s">
        <v>77</v>
      </c>
      <c r="C65" s="25" t="s">
        <v>9</v>
      </c>
      <c r="D65" s="26">
        <v>1</v>
      </c>
      <c r="E65" s="27"/>
      <c r="F65" s="27">
        <f t="shared" ref="F65:F66" si="5">D65*E65</f>
        <v>0</v>
      </c>
    </row>
    <row r="66" spans="1:6">
      <c r="A66" s="19" t="s">
        <v>144</v>
      </c>
      <c r="B66" s="7" t="s">
        <v>78</v>
      </c>
      <c r="C66" s="25" t="s">
        <v>9</v>
      </c>
      <c r="D66" s="26">
        <v>1</v>
      </c>
      <c r="E66" s="27"/>
      <c r="F66" s="27">
        <f t="shared" si="5"/>
        <v>0</v>
      </c>
    </row>
    <row r="67" spans="1:6" ht="15.75">
      <c r="A67" s="38" t="s">
        <v>79</v>
      </c>
      <c r="B67" s="39"/>
      <c r="C67" s="39"/>
      <c r="D67" s="39"/>
      <c r="E67" s="39"/>
      <c r="F67" s="23">
        <f>F68+F70</f>
        <v>0</v>
      </c>
    </row>
    <row r="68" spans="1:6">
      <c r="A68" s="14" t="s">
        <v>41</v>
      </c>
      <c r="B68" s="15" t="s">
        <v>80</v>
      </c>
      <c r="C68" s="16"/>
      <c r="D68" s="17"/>
      <c r="E68" s="18"/>
      <c r="F68" s="18">
        <f>SUM(F69:F69)</f>
        <v>0</v>
      </c>
    </row>
    <row r="69" spans="1:6">
      <c r="A69" s="24" t="s">
        <v>42</v>
      </c>
      <c r="B69" s="7" t="s">
        <v>80</v>
      </c>
      <c r="C69" s="25" t="s">
        <v>9</v>
      </c>
      <c r="D69" s="26">
        <v>1</v>
      </c>
      <c r="E69" s="27"/>
      <c r="F69" s="27">
        <f>D69*E69</f>
        <v>0</v>
      </c>
    </row>
    <row r="70" spans="1:6">
      <c r="A70" s="14" t="s">
        <v>43</v>
      </c>
      <c r="B70" s="15" t="s">
        <v>86</v>
      </c>
      <c r="C70" s="16"/>
      <c r="D70" s="17"/>
      <c r="E70" s="18"/>
      <c r="F70" s="18">
        <f>SUM(F71:F74)</f>
        <v>0</v>
      </c>
    </row>
    <row r="71" spans="1:6" s="8" customFormat="1" ht="25.5">
      <c r="A71" s="19" t="s">
        <v>44</v>
      </c>
      <c r="B71" s="7" t="s">
        <v>10</v>
      </c>
      <c r="C71" s="21" t="s">
        <v>9</v>
      </c>
      <c r="D71" s="22">
        <v>1</v>
      </c>
      <c r="E71" s="28"/>
      <c r="F71" s="27">
        <f t="shared" ref="F71:F72" si="6">D71*E71</f>
        <v>0</v>
      </c>
    </row>
    <row r="72" spans="1:6" s="8" customFormat="1">
      <c r="A72" s="19" t="s">
        <v>45</v>
      </c>
      <c r="B72" s="20" t="s">
        <v>83</v>
      </c>
      <c r="C72" s="21" t="s">
        <v>9</v>
      </c>
      <c r="D72" s="22">
        <v>1</v>
      </c>
      <c r="E72" s="28"/>
      <c r="F72" s="27">
        <f t="shared" si="6"/>
        <v>0</v>
      </c>
    </row>
    <row r="73" spans="1:6">
      <c r="A73" s="19" t="s">
        <v>46</v>
      </c>
      <c r="B73" s="7" t="s">
        <v>84</v>
      </c>
      <c r="C73" s="25" t="s">
        <v>9</v>
      </c>
      <c r="D73" s="26">
        <v>1</v>
      </c>
      <c r="E73" s="27"/>
      <c r="F73" s="27">
        <f>D73*E73</f>
        <v>0</v>
      </c>
    </row>
    <row r="74" spans="1:6">
      <c r="A74" s="19" t="s">
        <v>47</v>
      </c>
      <c r="B74" s="7" t="s">
        <v>51</v>
      </c>
      <c r="C74" s="25" t="s">
        <v>9</v>
      </c>
      <c r="D74" s="26">
        <v>1</v>
      </c>
      <c r="E74" s="27"/>
      <c r="F74" s="27">
        <f>D74*E74</f>
        <v>0</v>
      </c>
    </row>
    <row r="75" spans="1:6" ht="15.75">
      <c r="A75" s="38" t="s">
        <v>85</v>
      </c>
      <c r="B75" s="39"/>
      <c r="C75" s="39"/>
      <c r="D75" s="39"/>
      <c r="E75" s="39"/>
      <c r="F75" s="23">
        <f>F76</f>
        <v>0</v>
      </c>
    </row>
    <row r="76" spans="1:6">
      <c r="A76" s="14" t="s">
        <v>81</v>
      </c>
      <c r="B76" s="15" t="s">
        <v>87</v>
      </c>
      <c r="C76" s="16"/>
      <c r="D76" s="17"/>
      <c r="E76" s="18"/>
      <c r="F76" s="18">
        <f>SUM(F77:F83)</f>
        <v>0</v>
      </c>
    </row>
    <row r="77" spans="1:6">
      <c r="A77" s="19" t="s">
        <v>82</v>
      </c>
      <c r="B77" s="20" t="s">
        <v>88</v>
      </c>
      <c r="C77" s="21" t="s">
        <v>9</v>
      </c>
      <c r="D77" s="22">
        <v>1</v>
      </c>
      <c r="E77" s="28"/>
      <c r="F77" s="27">
        <f t="shared" ref="F77:F78" si="7">D77*E77</f>
        <v>0</v>
      </c>
    </row>
    <row r="78" spans="1:6">
      <c r="A78" s="19" t="s">
        <v>145</v>
      </c>
      <c r="B78" s="20" t="s">
        <v>89</v>
      </c>
      <c r="C78" s="21" t="s">
        <v>9</v>
      </c>
      <c r="D78" s="22">
        <v>1</v>
      </c>
      <c r="E78" s="28"/>
      <c r="F78" s="27">
        <f t="shared" si="7"/>
        <v>0</v>
      </c>
    </row>
    <row r="79" spans="1:6">
      <c r="A79" s="19" t="s">
        <v>146</v>
      </c>
      <c r="B79" s="7" t="s">
        <v>94</v>
      </c>
      <c r="C79" s="25" t="s">
        <v>9</v>
      </c>
      <c r="D79" s="26">
        <v>1</v>
      </c>
      <c r="E79" s="27"/>
      <c r="F79" s="27">
        <f>D79*E79</f>
        <v>0</v>
      </c>
    </row>
    <row r="80" spans="1:6">
      <c r="A80" s="19" t="s">
        <v>147</v>
      </c>
      <c r="B80" s="7" t="s">
        <v>90</v>
      </c>
      <c r="C80" s="25" t="s">
        <v>9</v>
      </c>
      <c r="D80" s="26">
        <v>1</v>
      </c>
      <c r="E80" s="27"/>
      <c r="F80" s="27">
        <f>D80*E80</f>
        <v>0</v>
      </c>
    </row>
    <row r="81" spans="1:6">
      <c r="A81" s="19" t="s">
        <v>148</v>
      </c>
      <c r="B81" s="7" t="s">
        <v>91</v>
      </c>
      <c r="C81" s="25" t="s">
        <v>9</v>
      </c>
      <c r="D81" s="26">
        <v>1</v>
      </c>
      <c r="E81" s="27"/>
      <c r="F81" s="27">
        <f t="shared" ref="F81:F83" si="8">D81*E81</f>
        <v>0</v>
      </c>
    </row>
    <row r="82" spans="1:6">
      <c r="A82" s="19" t="s">
        <v>149</v>
      </c>
      <c r="B82" s="7" t="s">
        <v>92</v>
      </c>
      <c r="C82" s="25" t="s">
        <v>9</v>
      </c>
      <c r="D82" s="26">
        <v>1</v>
      </c>
      <c r="E82" s="27"/>
      <c r="F82" s="27">
        <f t="shared" si="8"/>
        <v>0</v>
      </c>
    </row>
    <row r="83" spans="1:6">
      <c r="A83" s="19" t="s">
        <v>150</v>
      </c>
      <c r="B83" s="7" t="s">
        <v>95</v>
      </c>
      <c r="C83" s="25" t="s">
        <v>93</v>
      </c>
      <c r="D83" s="26">
        <v>1</v>
      </c>
      <c r="E83" s="27"/>
      <c r="F83" s="27">
        <f t="shared" si="8"/>
        <v>0</v>
      </c>
    </row>
  </sheetData>
  <mergeCells count="6">
    <mergeCell ref="A75:E75"/>
    <mergeCell ref="B2:F2"/>
    <mergeCell ref="A5:F7"/>
    <mergeCell ref="A9:E9"/>
    <mergeCell ref="A53:E53"/>
    <mergeCell ref="A67:E67"/>
  </mergeCells>
  <phoneticPr fontId="19" type="noConversion"/>
  <pageMargins left="0.7" right="0.7" top="0.75" bottom="0.75" header="0.3" footer="0.3"/>
  <pageSetup paperSize="9" scale="73" fitToHeight="0" orientation="portrait" verticalDpi="1200" r:id="rId1"/>
  <headerFooter>
    <oddHeader>&amp;C&amp;A</oddHeader>
    <oddFooter>&amp;CStrona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Pszczew Inwestorski</vt:lpstr>
      <vt:lpstr>'Pszczew Inwestorski'!Obszar_wydruku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Jaroszyński</dc:creator>
  <cp:lastModifiedBy>Paulina Figura</cp:lastModifiedBy>
  <cp:revision>1</cp:revision>
  <cp:lastPrinted>2024-10-04T09:11:29Z</cp:lastPrinted>
  <dcterms:created xsi:type="dcterms:W3CDTF">2024-02-04T13:35:11Z</dcterms:created>
  <dcterms:modified xsi:type="dcterms:W3CDTF">2024-10-04T09:11:32Z</dcterms:modified>
</cp:coreProperties>
</file>